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60" yWindow="65316" windowWidth="9400" windowHeight="12760" activeTab="0"/>
  </bookViews>
  <sheets>
    <sheet name="sheet 1" sheetId="1" r:id="rId1"/>
  </sheets>
  <definedNames>
    <definedName name="dTj">'sheet 1'!$E$13</definedName>
    <definedName name="Ib">'sheet 1'!$E$12</definedName>
    <definedName name="Id">'sheet 1'!$E$9</definedName>
    <definedName name="Im">'sheet 1'!$E$10</definedName>
    <definedName name="Imb">'sheet 1'!$E$11</definedName>
    <definedName name="Ip">'sheet 1'!$E$7</definedName>
    <definedName name="MA">'sheet 1'!$E$14</definedName>
    <definedName name="_xlnm.Print_Area" localSheetId="0">'sheet 1'!$A$1:$P$54</definedName>
    <definedName name="Vd">'sheet 1'!$E$8</definedName>
  </definedNames>
  <calcPr fullCalcOnLoad="1"/>
</workbook>
</file>

<file path=xl/sharedStrings.xml><?xml version="1.0" encoding="utf-8"?>
<sst xmlns="http://schemas.openxmlformats.org/spreadsheetml/2006/main" count="127" uniqueCount="94">
  <si>
    <t>Date of Issue</t>
  </si>
  <si>
    <t xml:space="preserve"> </t>
  </si>
  <si>
    <t>Editor</t>
  </si>
  <si>
    <t>C Neumeyer</t>
  </si>
  <si>
    <t>Note: Cells with Double Borders Allow Data Entry</t>
  </si>
  <si>
    <t>Units</t>
  </si>
  <si>
    <t xml:space="preserve">Ref Units </t>
  </si>
  <si>
    <t>Ref Volts</t>
  </si>
  <si>
    <t>Volts/Unit</t>
  </si>
  <si>
    <t>Primary Line Current</t>
  </si>
  <si>
    <t>kA</t>
  </si>
  <si>
    <t>Ip</t>
  </si>
  <si>
    <t>Section Voltage</t>
  </si>
  <si>
    <t>kV</t>
  </si>
  <si>
    <t>Vd</t>
  </si>
  <si>
    <t>Section Current</t>
  </si>
  <si>
    <t>Id</t>
  </si>
  <si>
    <t>Module Current</t>
  </si>
  <si>
    <t>Im</t>
  </si>
  <si>
    <t>Module Imbalance</t>
  </si>
  <si>
    <t>Imb</t>
  </si>
  <si>
    <t>Bypass Leg Current</t>
  </si>
  <si>
    <t>Ib</t>
  </si>
  <si>
    <t>∆Tj</t>
  </si>
  <si>
    <t>degC</t>
  </si>
  <si>
    <t>dTj</t>
  </si>
  <si>
    <t>Margin Angle</t>
  </si>
  <si>
    <t>degrees</t>
  </si>
  <si>
    <t>MA</t>
  </si>
  <si>
    <t>System</t>
  </si>
  <si>
    <t>SET</t>
  </si>
  <si>
    <t>PF1B</t>
  </si>
  <si>
    <t>PF2U&amp;L</t>
  </si>
  <si>
    <t>PF3U&amp;L(+)</t>
  </si>
  <si>
    <t>PF3U&amp;L(-)</t>
  </si>
  <si>
    <t>OH(+)</t>
  </si>
  <si>
    <t>OH(-)</t>
  </si>
  <si>
    <t>TF</t>
  </si>
  <si>
    <t>CHI</t>
  </si>
  <si>
    <t>Parallel</t>
  </si>
  <si>
    <t>n.a.</t>
  </si>
  <si>
    <t>1,2,3,4</t>
  </si>
  <si>
    <t>1,2</t>
  </si>
  <si>
    <t>Nominal Imax</t>
  </si>
  <si>
    <t>Imax Administrative Limit</t>
  </si>
  <si>
    <t>Nominal Tmax (current window)</t>
  </si>
  <si>
    <t>sec</t>
  </si>
  <si>
    <t>Tmax Administrative Limit</t>
  </si>
  <si>
    <t>Section Current Id</t>
  </si>
  <si>
    <t>#Parallel PSS</t>
  </si>
  <si>
    <t>Parallel PSS Imbalance Factor</t>
  </si>
  <si>
    <t>Id Max</t>
  </si>
  <si>
    <t>Id Headroom</t>
  </si>
  <si>
    <t>p.u.</t>
  </si>
  <si>
    <t>Id Trip</t>
  </si>
  <si>
    <t>Id Setting</t>
  </si>
  <si>
    <t>Volts</t>
  </si>
  <si>
    <t>M-TP3</t>
  </si>
  <si>
    <t>Module Current Im</t>
  </si>
  <si>
    <t>#Parallel Module</t>
  </si>
  <si>
    <t>Parallel Module Imbalance Factor</t>
  </si>
  <si>
    <t>Im Max</t>
  </si>
  <si>
    <t>Im Headroom</t>
  </si>
  <si>
    <t>Im Trip</t>
  </si>
  <si>
    <t>Equiv Id (no imbalance)</t>
  </si>
  <si>
    <t>Im Setting</t>
  </si>
  <si>
    <t>H-TP2</t>
  </si>
  <si>
    <t>Module Imbalance Imb</t>
  </si>
  <si>
    <t>Imb Max</t>
  </si>
  <si>
    <t>Imb Headroom</t>
  </si>
  <si>
    <t>Imb Trip</t>
  </si>
  <si>
    <t>Imb Setting</t>
  </si>
  <si>
    <t>H-TP3</t>
  </si>
  <si>
    <t>Bypass Leg Ib</t>
  </si>
  <si>
    <t>#Parallel Bypass Leg</t>
  </si>
  <si>
    <t>Parallel Leg Imbalance Factor</t>
  </si>
  <si>
    <t>Ib Max</t>
  </si>
  <si>
    <t>Ib Headroom</t>
  </si>
  <si>
    <t>Ib Trip</t>
  </si>
  <si>
    <t>Ib Setting</t>
  </si>
  <si>
    <t>J,K-TP13</t>
  </si>
  <si>
    <t>Allowable Ib (reverse)</t>
  </si>
  <si>
    <t>Ib (reverse) Setting</t>
  </si>
  <si>
    <t>J,K-TP14</t>
  </si>
  <si>
    <t>Allowable ∆Tj</t>
  </si>
  <si>
    <t>∆Tj Setting</t>
  </si>
  <si>
    <t>T-TP4</t>
  </si>
  <si>
    <t>Overtime</t>
  </si>
  <si>
    <t>M-R48</t>
  </si>
  <si>
    <t>PF1AU&amp;L (+)</t>
  </si>
  <si>
    <t>PF1AU&amp;L(-)</t>
  </si>
  <si>
    <t>PF5</t>
  </si>
  <si>
    <t>P13 (SPA)</t>
  </si>
  <si>
    <t>PF4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</si>
</sst>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right"/>
      <protection/>
    </xf>
    <xf numFmtId="165" fontId="0" fillId="0" borderId="4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ont="1" applyFill="1" applyBorder="1" applyAlignment="1" applyProtection="1">
      <alignment horizontal="right"/>
      <protection locked="0"/>
    </xf>
    <xf numFmtId="165" fontId="0" fillId="0" borderId="8" xfId="0" applyNumberFormat="1" applyFont="1" applyFill="1" applyBorder="1" applyAlignment="1" applyProtection="1">
      <alignment horizontal="right"/>
      <protection/>
    </xf>
    <xf numFmtId="165" fontId="0" fillId="0" borderId="9" xfId="0" applyNumberFormat="1" applyFont="1" applyFill="1" applyBorder="1" applyAlignment="1" applyProtection="1">
      <alignment horizontal="right"/>
      <protection locked="0"/>
    </xf>
    <xf numFmtId="2" fontId="0" fillId="0" borderId="9" xfId="0" applyNumberFormat="1" applyFont="1" applyFill="1" applyBorder="1" applyAlignment="1" applyProtection="1">
      <alignment horizontal="right"/>
      <protection locked="0"/>
    </xf>
    <xf numFmtId="165" fontId="0" fillId="0" borderId="6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 horizontal="right"/>
      <protection/>
    </xf>
    <xf numFmtId="165" fontId="0" fillId="0" borderId="7" xfId="0" applyNumberFormat="1" applyFont="1" applyFill="1" applyBorder="1" applyAlignment="1" applyProtection="1">
      <alignment horizontal="right"/>
      <protection/>
    </xf>
    <xf numFmtId="165" fontId="0" fillId="0" borderId="11" xfId="0" applyNumberFormat="1" applyFont="1" applyFill="1" applyBorder="1" applyAlignment="1" applyProtection="1">
      <alignment horizontal="right"/>
      <protection/>
    </xf>
    <xf numFmtId="165" fontId="0" fillId="0" borderId="12" xfId="0" applyNumberFormat="1" applyFont="1" applyFill="1" applyBorder="1" applyAlignment="1" applyProtection="1">
      <alignment horizontal="right"/>
      <protection locked="0"/>
    </xf>
    <xf numFmtId="165" fontId="0" fillId="0" borderId="3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6" xfId="0" applyNumberFormat="1" applyFont="1" applyFill="1" applyBorder="1" applyAlignment="1" applyProtection="1">
      <alignment horizontal="right"/>
      <protection/>
    </xf>
    <xf numFmtId="164" fontId="0" fillId="0" borderId="4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/>
    </xf>
    <xf numFmtId="164" fontId="0" fillId="0" borderId="7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workbookViewId="0" topLeftCell="A1">
      <selection activeCell="A1" sqref="A1:IV16384"/>
    </sheetView>
  </sheetViews>
  <sheetFormatPr defaultColWidth="11.00390625" defaultRowHeight="12"/>
  <cols>
    <col min="1" max="1" width="25.875" style="3" customWidth="1"/>
    <col min="2" max="2" width="10.125" style="3" bestFit="1" customWidth="1"/>
    <col min="3" max="3" width="8.625" style="3" customWidth="1"/>
    <col min="4" max="4" width="7.875" style="3" bestFit="1" customWidth="1"/>
    <col min="5" max="5" width="8.50390625" style="3" bestFit="1" customWidth="1"/>
    <col min="6" max="6" width="10.875" style="3" bestFit="1" customWidth="1"/>
    <col min="7" max="7" width="10.00390625" style="3" bestFit="1" customWidth="1"/>
    <col min="8" max="8" width="5.625" style="3" bestFit="1" customWidth="1"/>
    <col min="9" max="9" width="6.875" style="3" bestFit="1" customWidth="1"/>
    <col min="10" max="10" width="9.125" style="3" bestFit="1" customWidth="1"/>
    <col min="11" max="11" width="8.875" style="3" bestFit="1" customWidth="1"/>
    <col min="12" max="13" width="5.625" style="3" bestFit="1" customWidth="1"/>
    <col min="14" max="14" width="7.125" style="15" bestFit="1" customWidth="1"/>
    <col min="15" max="15" width="4.625" style="3" bestFit="1" customWidth="1"/>
    <col min="16" max="16" width="8.875" style="16" bestFit="1" customWidth="1"/>
    <col min="17" max="16384" width="10.875" style="3" customWidth="1"/>
  </cols>
  <sheetData>
    <row r="1" spans="1:15" ht="13.5" thickBot="1">
      <c r="A1" s="1" t="s">
        <v>0</v>
      </c>
      <c r="B1" s="17">
        <v>36953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</row>
    <row r="2" spans="1:15" ht="15" thickBot="1" thickTop="1">
      <c r="A2" s="1" t="s">
        <v>2</v>
      </c>
      <c r="B2" s="4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</row>
    <row r="3" spans="1:15" ht="15" thickBo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</row>
    <row r="4" spans="1:15" ht="27" customHeight="1" thickBot="1" thickTop="1">
      <c r="A4" s="5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</row>
    <row r="5" spans="1:15" ht="13.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</row>
    <row r="6" spans="1:15" ht="12.75">
      <c r="A6" s="6"/>
      <c r="B6" s="6" t="s">
        <v>5</v>
      </c>
      <c r="C6" s="6" t="s">
        <v>6</v>
      </c>
      <c r="D6" s="6" t="s">
        <v>7</v>
      </c>
      <c r="E6" s="6" t="s">
        <v>8</v>
      </c>
      <c r="F6" s="6"/>
      <c r="G6" s="1"/>
      <c r="H6" s="1"/>
      <c r="I6" s="1"/>
      <c r="J6" s="1"/>
      <c r="K6" s="1"/>
      <c r="L6" s="1"/>
      <c r="M6" s="1"/>
      <c r="N6" s="2"/>
      <c r="O6" s="1"/>
    </row>
    <row r="7" spans="1:15" ht="12.75">
      <c r="A7" s="6" t="s">
        <v>9</v>
      </c>
      <c r="B7" s="6" t="s">
        <v>10</v>
      </c>
      <c r="C7" s="7">
        <v>1</v>
      </c>
      <c r="D7" s="8">
        <v>4.17</v>
      </c>
      <c r="E7" s="8">
        <f aca="true" t="shared" si="0" ref="E7:E14">D7/C7</f>
        <v>4.17</v>
      </c>
      <c r="F7" s="6" t="s">
        <v>11</v>
      </c>
      <c r="G7" s="1"/>
      <c r="H7" s="1"/>
      <c r="I7" s="1"/>
      <c r="J7" s="1"/>
      <c r="K7" s="1"/>
      <c r="L7" s="1"/>
      <c r="M7" s="1"/>
      <c r="N7" s="2"/>
      <c r="O7" s="1"/>
    </row>
    <row r="8" spans="1:15" ht="12.75">
      <c r="A8" s="6" t="s">
        <v>12</v>
      </c>
      <c r="B8" s="6" t="s">
        <v>13</v>
      </c>
      <c r="C8" s="7">
        <v>1.5</v>
      </c>
      <c r="D8" s="8">
        <v>10</v>
      </c>
      <c r="E8" s="8">
        <f t="shared" si="0"/>
        <v>6.666666666666667</v>
      </c>
      <c r="F8" s="6" t="s">
        <v>14</v>
      </c>
      <c r="G8" s="1"/>
      <c r="H8" s="1"/>
      <c r="I8" s="1"/>
      <c r="J8" s="1"/>
      <c r="K8" s="1"/>
      <c r="L8" s="1"/>
      <c r="M8" s="1"/>
      <c r="N8" s="2"/>
      <c r="O8" s="1"/>
    </row>
    <row r="9" spans="1:15" ht="12.75">
      <c r="A9" s="6" t="s">
        <v>15</v>
      </c>
      <c r="B9" s="6" t="s">
        <v>10</v>
      </c>
      <c r="C9" s="7">
        <v>24</v>
      </c>
      <c r="D9" s="8">
        <v>8</v>
      </c>
      <c r="E9" s="8">
        <f t="shared" si="0"/>
        <v>0.3333333333333333</v>
      </c>
      <c r="F9" s="6" t="s">
        <v>16</v>
      </c>
      <c r="G9" s="1"/>
      <c r="H9" s="1"/>
      <c r="I9" s="1"/>
      <c r="J9" s="1"/>
      <c r="K9" s="1"/>
      <c r="L9" s="1"/>
      <c r="M9" s="1"/>
      <c r="N9" s="2"/>
      <c r="O9" s="1"/>
    </row>
    <row r="10" spans="1:15" ht="12.75">
      <c r="A10" s="6" t="s">
        <v>17</v>
      </c>
      <c r="B10" s="6" t="s">
        <v>10</v>
      </c>
      <c r="C10" s="7">
        <v>1</v>
      </c>
      <c r="D10" s="8">
        <v>1.56</v>
      </c>
      <c r="E10" s="8">
        <f t="shared" si="0"/>
        <v>1.56</v>
      </c>
      <c r="F10" s="6" t="s">
        <v>18</v>
      </c>
      <c r="G10" s="1"/>
      <c r="H10" s="1"/>
      <c r="I10" s="1"/>
      <c r="J10" s="1"/>
      <c r="K10" s="1"/>
      <c r="L10" s="1"/>
      <c r="M10" s="1"/>
      <c r="N10" s="2"/>
      <c r="O10" s="1"/>
    </row>
    <row r="11" spans="1:15" ht="12.75">
      <c r="A11" s="6" t="s">
        <v>19</v>
      </c>
      <c r="B11" s="6" t="s">
        <v>10</v>
      </c>
      <c r="C11" s="7">
        <v>1</v>
      </c>
      <c r="D11" s="8">
        <v>0.52</v>
      </c>
      <c r="E11" s="8">
        <f t="shared" si="0"/>
        <v>0.52</v>
      </c>
      <c r="F11" s="6" t="s">
        <v>20</v>
      </c>
      <c r="G11" s="1"/>
      <c r="H11" s="1"/>
      <c r="I11" s="1"/>
      <c r="J11" s="1"/>
      <c r="K11" s="1"/>
      <c r="L11" s="1"/>
      <c r="M11" s="1"/>
      <c r="N11" s="2"/>
      <c r="O11" s="1"/>
    </row>
    <row r="12" spans="1:17" ht="12.75">
      <c r="A12" s="6" t="s">
        <v>21</v>
      </c>
      <c r="B12" s="6" t="s">
        <v>10</v>
      </c>
      <c r="C12" s="7">
        <v>1</v>
      </c>
      <c r="D12" s="8">
        <v>1.5</v>
      </c>
      <c r="E12" s="8">
        <f t="shared" si="0"/>
        <v>1.5</v>
      </c>
      <c r="F12" s="6" t="s">
        <v>22</v>
      </c>
      <c r="G12" s="1"/>
      <c r="H12" s="1"/>
      <c r="I12" s="1"/>
      <c r="J12" s="1"/>
      <c r="K12" s="1"/>
      <c r="L12" s="1"/>
      <c r="M12" s="1"/>
      <c r="N12" s="2"/>
      <c r="O12" s="1"/>
      <c r="Q12" s="3" t="s">
        <v>1</v>
      </c>
    </row>
    <row r="13" spans="1:15" ht="12.75">
      <c r="A13" s="6" t="s">
        <v>23</v>
      </c>
      <c r="B13" s="6" t="s">
        <v>24</v>
      </c>
      <c r="C13" s="6">
        <v>100</v>
      </c>
      <c r="D13" s="6">
        <v>5</v>
      </c>
      <c r="E13" s="8">
        <f t="shared" si="0"/>
        <v>0.05</v>
      </c>
      <c r="F13" s="6" t="s">
        <v>25</v>
      </c>
      <c r="G13" s="1"/>
      <c r="H13" s="1"/>
      <c r="I13" s="1"/>
      <c r="J13" s="1"/>
      <c r="K13" s="1"/>
      <c r="L13" s="1"/>
      <c r="M13" s="1"/>
      <c r="N13" s="2"/>
      <c r="O13" s="1"/>
    </row>
    <row r="14" spans="1:15" ht="12.75">
      <c r="A14" s="6" t="s">
        <v>26</v>
      </c>
      <c r="B14" s="6" t="s">
        <v>27</v>
      </c>
      <c r="C14" s="6">
        <v>18.2</v>
      </c>
      <c r="D14" s="6">
        <v>0.5</v>
      </c>
      <c r="E14" s="8">
        <f t="shared" si="0"/>
        <v>0.027472527472527472</v>
      </c>
      <c r="F14" s="6" t="s">
        <v>28</v>
      </c>
      <c r="G14" s="1"/>
      <c r="H14" s="1"/>
      <c r="I14" s="1"/>
      <c r="J14" s="1"/>
      <c r="K14" s="1"/>
      <c r="L14" s="1"/>
      <c r="M14" s="1"/>
      <c r="N14" s="2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1"/>
    </row>
    <row r="17" spans="1:16" ht="12.75">
      <c r="A17" s="6" t="s">
        <v>29</v>
      </c>
      <c r="B17" s="6" t="s">
        <v>5</v>
      </c>
      <c r="C17" s="6" t="s">
        <v>30</v>
      </c>
      <c r="D17" s="18" t="s">
        <v>35</v>
      </c>
      <c r="E17" s="18" t="s">
        <v>36</v>
      </c>
      <c r="F17" s="18" t="s">
        <v>89</v>
      </c>
      <c r="G17" s="18" t="s">
        <v>90</v>
      </c>
      <c r="H17" s="18" t="s">
        <v>31</v>
      </c>
      <c r="I17" s="18" t="s">
        <v>32</v>
      </c>
      <c r="J17" s="18" t="s">
        <v>33</v>
      </c>
      <c r="K17" s="18" t="s">
        <v>34</v>
      </c>
      <c r="L17" s="18" t="s">
        <v>93</v>
      </c>
      <c r="M17" s="18" t="s">
        <v>91</v>
      </c>
      <c r="N17" s="18" t="s">
        <v>37</v>
      </c>
      <c r="O17" s="19" t="s">
        <v>38</v>
      </c>
      <c r="P17" s="19" t="s">
        <v>92</v>
      </c>
    </row>
    <row r="18" spans="1:16" ht="12.75">
      <c r="A18" s="6" t="s">
        <v>39</v>
      </c>
      <c r="B18" s="6"/>
      <c r="C18" s="6"/>
      <c r="D18" s="18">
        <v>1</v>
      </c>
      <c r="E18" s="18">
        <v>2</v>
      </c>
      <c r="F18" s="18" t="s">
        <v>40</v>
      </c>
      <c r="G18" s="18">
        <v>2</v>
      </c>
      <c r="H18" s="18" t="s">
        <v>40</v>
      </c>
      <c r="I18" s="18" t="s">
        <v>40</v>
      </c>
      <c r="J18" s="18">
        <v>1</v>
      </c>
      <c r="K18" s="18">
        <v>2</v>
      </c>
      <c r="L18" s="18" t="s">
        <v>40</v>
      </c>
      <c r="M18" s="18" t="s">
        <v>40</v>
      </c>
      <c r="N18" s="18" t="s">
        <v>41</v>
      </c>
      <c r="O18" s="19" t="s">
        <v>42</v>
      </c>
      <c r="P18" s="19">
        <v>1</v>
      </c>
    </row>
    <row r="19" spans="1:16" ht="13.5" thickBot="1">
      <c r="A19" s="6" t="s">
        <v>43</v>
      </c>
      <c r="B19" s="6" t="s">
        <v>10</v>
      </c>
      <c r="C19" s="6"/>
      <c r="D19" s="20">
        <v>24</v>
      </c>
      <c r="E19" s="20">
        <v>24</v>
      </c>
      <c r="F19" s="20">
        <v>24</v>
      </c>
      <c r="G19" s="20">
        <v>5</v>
      </c>
      <c r="H19" s="20">
        <v>20</v>
      </c>
      <c r="I19" s="20">
        <v>20</v>
      </c>
      <c r="J19" s="20">
        <v>20</v>
      </c>
      <c r="K19" s="20">
        <v>5</v>
      </c>
      <c r="L19" s="20">
        <v>20</v>
      </c>
      <c r="M19" s="20">
        <v>20</v>
      </c>
      <c r="N19" s="20">
        <v>71.2</v>
      </c>
      <c r="O19" s="20">
        <v>50</v>
      </c>
      <c r="P19" s="20">
        <v>2</v>
      </c>
    </row>
    <row r="20" spans="1:16" ht="13.5" customHeight="1" thickBot="1" thickTop="1">
      <c r="A20" s="6" t="s">
        <v>44</v>
      </c>
      <c r="B20" s="6" t="s">
        <v>10</v>
      </c>
      <c r="C20" s="9"/>
      <c r="D20" s="21">
        <v>24</v>
      </c>
      <c r="E20" s="21">
        <v>24</v>
      </c>
      <c r="F20" s="21">
        <v>15</v>
      </c>
      <c r="G20" s="21">
        <v>5</v>
      </c>
      <c r="H20" s="21">
        <v>10</v>
      </c>
      <c r="I20" s="21">
        <v>10</v>
      </c>
      <c r="J20" s="21">
        <v>15</v>
      </c>
      <c r="K20" s="21">
        <v>5</v>
      </c>
      <c r="L20" s="21">
        <v>5</v>
      </c>
      <c r="M20" s="21">
        <v>20</v>
      </c>
      <c r="N20" s="21">
        <v>53.4</v>
      </c>
      <c r="O20" s="21">
        <v>50</v>
      </c>
      <c r="P20" s="21">
        <v>2</v>
      </c>
    </row>
    <row r="21" spans="1:16" ht="15" thickBot="1" thickTop="1">
      <c r="A21" s="6" t="s">
        <v>45</v>
      </c>
      <c r="B21" s="6" t="s">
        <v>46</v>
      </c>
      <c r="C21" s="6"/>
      <c r="D21" s="22">
        <v>0.5</v>
      </c>
      <c r="E21" s="22">
        <v>0.8</v>
      </c>
      <c r="F21" s="22">
        <v>5</v>
      </c>
      <c r="G21" s="22">
        <v>5</v>
      </c>
      <c r="H21" s="22">
        <v>1</v>
      </c>
      <c r="I21" s="22">
        <v>5</v>
      </c>
      <c r="J21" s="22">
        <v>5</v>
      </c>
      <c r="K21" s="22">
        <v>5</v>
      </c>
      <c r="L21" s="22">
        <v>5</v>
      </c>
      <c r="M21" s="22">
        <v>5</v>
      </c>
      <c r="N21" s="22">
        <v>5.5</v>
      </c>
      <c r="O21" s="22">
        <v>5</v>
      </c>
      <c r="P21" s="22">
        <v>5</v>
      </c>
    </row>
    <row r="22" spans="1:16" ht="13.5" thickTop="1">
      <c r="A22" s="10" t="s">
        <v>47</v>
      </c>
      <c r="B22" s="10" t="s">
        <v>46</v>
      </c>
      <c r="C22" s="11"/>
      <c r="D22" s="24">
        <v>1</v>
      </c>
      <c r="E22" s="24">
        <v>0.75</v>
      </c>
      <c r="F22" s="23">
        <v>2</v>
      </c>
      <c r="G22" s="23">
        <v>1</v>
      </c>
      <c r="H22" s="23">
        <v>1</v>
      </c>
      <c r="I22" s="23">
        <v>2</v>
      </c>
      <c r="J22" s="23">
        <v>1</v>
      </c>
      <c r="K22" s="23">
        <v>2</v>
      </c>
      <c r="L22" s="23">
        <v>1</v>
      </c>
      <c r="M22" s="23">
        <v>2</v>
      </c>
      <c r="N22" s="23">
        <v>2</v>
      </c>
      <c r="O22" s="23">
        <v>0.5</v>
      </c>
      <c r="P22" s="23">
        <v>2</v>
      </c>
    </row>
    <row r="23" spans="1:16" ht="12.75">
      <c r="A23" s="12" t="s">
        <v>48</v>
      </c>
      <c r="B23" s="13"/>
      <c r="C23" s="1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</row>
    <row r="24" spans="1:16" ht="13.5" thickBot="1">
      <c r="A24" s="14" t="s">
        <v>49</v>
      </c>
      <c r="B24" s="14"/>
      <c r="C24" s="14"/>
      <c r="D24" s="27">
        <v>1</v>
      </c>
      <c r="E24" s="28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9">
        <v>4</v>
      </c>
      <c r="O24" s="29">
        <v>2</v>
      </c>
      <c r="P24" s="29">
        <v>1</v>
      </c>
    </row>
    <row r="25" spans="1:16" ht="15" thickBot="1" thickTop="1">
      <c r="A25" s="6" t="s">
        <v>50</v>
      </c>
      <c r="B25" s="6"/>
      <c r="C25" s="6"/>
      <c r="D25" s="19">
        <v>1</v>
      </c>
      <c r="E25" s="30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21">
        <v>1.2</v>
      </c>
      <c r="O25" s="21">
        <v>1.2</v>
      </c>
      <c r="P25" s="21">
        <v>1</v>
      </c>
    </row>
    <row r="26" spans="1:16" ht="15" thickBot="1" thickTop="1">
      <c r="A26" s="6" t="s">
        <v>51</v>
      </c>
      <c r="B26" s="6" t="s">
        <v>10</v>
      </c>
      <c r="C26" s="6"/>
      <c r="D26" s="20">
        <f>D20/D24*D25</f>
        <v>24</v>
      </c>
      <c r="E26" s="20">
        <f>E20/E24*E25</f>
        <v>24</v>
      </c>
      <c r="F26" s="20">
        <f aca="true" t="shared" si="1" ref="F26:P26">F20/F24*F25</f>
        <v>15</v>
      </c>
      <c r="G26" s="20">
        <f t="shared" si="1"/>
        <v>5</v>
      </c>
      <c r="H26" s="20">
        <v>5</v>
      </c>
      <c r="I26" s="20">
        <f t="shared" si="1"/>
        <v>10</v>
      </c>
      <c r="J26" s="20">
        <f t="shared" si="1"/>
        <v>15</v>
      </c>
      <c r="K26" s="20">
        <f t="shared" si="1"/>
        <v>5</v>
      </c>
      <c r="L26" s="20">
        <v>4.5</v>
      </c>
      <c r="M26" s="20">
        <f t="shared" si="1"/>
        <v>20</v>
      </c>
      <c r="N26" s="22">
        <f t="shared" si="1"/>
        <v>16.02</v>
      </c>
      <c r="O26" s="22">
        <f t="shared" si="1"/>
        <v>30</v>
      </c>
      <c r="P26" s="22">
        <f t="shared" si="1"/>
        <v>2</v>
      </c>
    </row>
    <row r="27" spans="1:16" ht="15" thickBot="1" thickTop="1">
      <c r="A27" s="6" t="s">
        <v>52</v>
      </c>
      <c r="B27" s="6" t="s">
        <v>53</v>
      </c>
      <c r="C27" s="9"/>
      <c r="D27" s="21">
        <v>1.05</v>
      </c>
      <c r="E27" s="21">
        <v>1.05</v>
      </c>
      <c r="F27" s="21">
        <v>1.05</v>
      </c>
      <c r="G27" s="21">
        <v>1.05</v>
      </c>
      <c r="H27" s="21">
        <v>1.05</v>
      </c>
      <c r="I27" s="21">
        <v>1.05</v>
      </c>
      <c r="J27" s="21">
        <v>1.05</v>
      </c>
      <c r="K27" s="21">
        <v>1.05</v>
      </c>
      <c r="L27" s="21">
        <v>1.05</v>
      </c>
      <c r="M27" s="21">
        <v>1.05</v>
      </c>
      <c r="N27" s="21">
        <v>1.1</v>
      </c>
      <c r="O27" s="21">
        <v>1.05</v>
      </c>
      <c r="P27" s="21">
        <v>1.05</v>
      </c>
    </row>
    <row r="28" spans="1:16" ht="13.5" thickTop="1">
      <c r="A28" s="6" t="s">
        <v>54</v>
      </c>
      <c r="B28" s="6" t="s">
        <v>10</v>
      </c>
      <c r="C28" s="6"/>
      <c r="D28" s="27">
        <f>D26*D27</f>
        <v>25.200000000000003</v>
      </c>
      <c r="E28" s="27">
        <f>E26*E27</f>
        <v>25.200000000000003</v>
      </c>
      <c r="F28" s="27">
        <f aca="true" t="shared" si="2" ref="F28:P28">F26*F27</f>
        <v>15.75</v>
      </c>
      <c r="G28" s="27">
        <f t="shared" si="2"/>
        <v>5.25</v>
      </c>
      <c r="H28" s="27">
        <f t="shared" si="2"/>
        <v>5.25</v>
      </c>
      <c r="I28" s="27">
        <f t="shared" si="2"/>
        <v>10.5</v>
      </c>
      <c r="J28" s="27">
        <f t="shared" si="2"/>
        <v>15.75</v>
      </c>
      <c r="K28" s="27">
        <f t="shared" si="2"/>
        <v>5.25</v>
      </c>
      <c r="L28" s="27">
        <f t="shared" si="2"/>
        <v>4.7250000000000005</v>
      </c>
      <c r="M28" s="27">
        <f t="shared" si="2"/>
        <v>21</v>
      </c>
      <c r="N28" s="27">
        <f t="shared" si="2"/>
        <v>17.622</v>
      </c>
      <c r="O28" s="27">
        <f t="shared" si="2"/>
        <v>31.5</v>
      </c>
      <c r="P28" s="27">
        <f t="shared" si="2"/>
        <v>2.1</v>
      </c>
    </row>
    <row r="29" spans="1:16" ht="12.75">
      <c r="A29" s="6" t="s">
        <v>55</v>
      </c>
      <c r="B29" s="6" t="s">
        <v>56</v>
      </c>
      <c r="C29" s="6" t="s">
        <v>57</v>
      </c>
      <c r="D29" s="31">
        <f>D28*Id</f>
        <v>8.4</v>
      </c>
      <c r="E29" s="31">
        <f>E28*Id</f>
        <v>8.4</v>
      </c>
      <c r="F29" s="31">
        <f aca="true" t="shared" si="3" ref="F29:P29">F28*Id</f>
        <v>5.25</v>
      </c>
      <c r="G29" s="31">
        <f t="shared" si="3"/>
        <v>1.75</v>
      </c>
      <c r="H29" s="31">
        <f t="shared" si="3"/>
        <v>1.75</v>
      </c>
      <c r="I29" s="31">
        <f t="shared" si="3"/>
        <v>3.5</v>
      </c>
      <c r="J29" s="31">
        <f t="shared" si="3"/>
        <v>5.25</v>
      </c>
      <c r="K29" s="31">
        <f t="shared" si="3"/>
        <v>1.75</v>
      </c>
      <c r="L29" s="31">
        <f t="shared" si="3"/>
        <v>1.5750000000000002</v>
      </c>
      <c r="M29" s="31">
        <f t="shared" si="3"/>
        <v>7</v>
      </c>
      <c r="N29" s="31">
        <f t="shared" si="3"/>
        <v>5.874</v>
      </c>
      <c r="O29" s="19">
        <f t="shared" si="3"/>
        <v>10.5</v>
      </c>
      <c r="P29" s="19">
        <f t="shared" si="3"/>
        <v>0.7</v>
      </c>
    </row>
    <row r="30" spans="1:16" ht="12.75">
      <c r="A30" s="12" t="s">
        <v>58</v>
      </c>
      <c r="B30" s="13"/>
      <c r="C30" s="1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6"/>
      <c r="P30" s="26"/>
    </row>
    <row r="31" spans="1:16" ht="13.5" thickBot="1">
      <c r="A31" s="6" t="s">
        <v>59</v>
      </c>
      <c r="B31" s="6"/>
      <c r="C31" s="6"/>
      <c r="D31" s="20">
        <v>6</v>
      </c>
      <c r="E31" s="20">
        <v>6</v>
      </c>
      <c r="F31" s="20">
        <v>6</v>
      </c>
      <c r="G31" s="20">
        <v>6</v>
      </c>
      <c r="H31" s="20">
        <v>6</v>
      </c>
      <c r="I31" s="20">
        <v>6</v>
      </c>
      <c r="J31" s="20">
        <v>6</v>
      </c>
      <c r="K31" s="20">
        <v>6</v>
      </c>
      <c r="L31" s="20">
        <v>6</v>
      </c>
      <c r="M31" s="20">
        <v>6</v>
      </c>
      <c r="N31" s="20">
        <v>6</v>
      </c>
      <c r="O31" s="20">
        <v>6</v>
      </c>
      <c r="P31" s="20">
        <v>6</v>
      </c>
    </row>
    <row r="32" spans="1:16" ht="15" thickBot="1" thickTop="1">
      <c r="A32" s="6" t="s">
        <v>60</v>
      </c>
      <c r="B32" s="6"/>
      <c r="C32" s="9"/>
      <c r="D32" s="21">
        <v>1.2</v>
      </c>
      <c r="E32" s="21">
        <v>1.2</v>
      </c>
      <c r="F32" s="21">
        <v>1.2</v>
      </c>
      <c r="G32" s="21">
        <v>1.2</v>
      </c>
      <c r="H32" s="21">
        <v>1.2</v>
      </c>
      <c r="I32" s="21">
        <v>1.2</v>
      </c>
      <c r="J32" s="21">
        <v>1.2</v>
      </c>
      <c r="K32" s="21">
        <v>1.2</v>
      </c>
      <c r="L32" s="21">
        <v>1.2</v>
      </c>
      <c r="M32" s="21">
        <v>1.2</v>
      </c>
      <c r="N32" s="21">
        <v>1.2</v>
      </c>
      <c r="O32" s="21">
        <v>1.2</v>
      </c>
      <c r="P32" s="21">
        <v>1.2</v>
      </c>
    </row>
    <row r="33" spans="1:16" ht="15" thickBot="1" thickTop="1">
      <c r="A33" s="6" t="s">
        <v>61</v>
      </c>
      <c r="B33" s="6" t="s">
        <v>10</v>
      </c>
      <c r="C33" s="6"/>
      <c r="D33" s="22">
        <f>D26/D31*D32</f>
        <v>4.8</v>
      </c>
      <c r="E33" s="22">
        <f>E26/E31*E32</f>
        <v>4.8</v>
      </c>
      <c r="F33" s="22">
        <f aca="true" t="shared" si="4" ref="F33:P33">F26/F31*F32</f>
        <v>3</v>
      </c>
      <c r="G33" s="22">
        <f t="shared" si="4"/>
        <v>1</v>
      </c>
      <c r="H33" s="22">
        <f t="shared" si="4"/>
        <v>1</v>
      </c>
      <c r="I33" s="22">
        <f t="shared" si="4"/>
        <v>2</v>
      </c>
      <c r="J33" s="22">
        <f t="shared" si="4"/>
        <v>3</v>
      </c>
      <c r="K33" s="22">
        <f t="shared" si="4"/>
        <v>1</v>
      </c>
      <c r="L33" s="22">
        <f t="shared" si="4"/>
        <v>0.8999999999999999</v>
      </c>
      <c r="M33" s="22">
        <f t="shared" si="4"/>
        <v>4</v>
      </c>
      <c r="N33" s="22">
        <f t="shared" si="4"/>
        <v>3.2039999999999997</v>
      </c>
      <c r="O33" s="22">
        <f t="shared" si="4"/>
        <v>6</v>
      </c>
      <c r="P33" s="22">
        <f t="shared" si="4"/>
        <v>0.39999999999999997</v>
      </c>
    </row>
    <row r="34" spans="1:16" ht="15" thickBot="1" thickTop="1">
      <c r="A34" s="6" t="s">
        <v>62</v>
      </c>
      <c r="B34" s="6" t="s">
        <v>53</v>
      </c>
      <c r="C34" s="9"/>
      <c r="D34" s="21">
        <v>1.2</v>
      </c>
      <c r="E34" s="21">
        <v>1.2</v>
      </c>
      <c r="F34" s="21">
        <v>1.2</v>
      </c>
      <c r="G34" s="21">
        <v>1.2</v>
      </c>
      <c r="H34" s="21">
        <v>1.2</v>
      </c>
      <c r="I34" s="21">
        <v>1.2</v>
      </c>
      <c r="J34" s="21">
        <v>1.2</v>
      </c>
      <c r="K34" s="21">
        <v>1.2</v>
      </c>
      <c r="L34" s="21">
        <v>1.2</v>
      </c>
      <c r="M34" s="21">
        <v>1.2</v>
      </c>
      <c r="N34" s="21">
        <v>1.2</v>
      </c>
      <c r="O34" s="21">
        <v>1.2</v>
      </c>
      <c r="P34" s="21">
        <v>1.2</v>
      </c>
    </row>
    <row r="35" spans="1:16" ht="13.5" thickTop="1">
      <c r="A35" s="6" t="s">
        <v>63</v>
      </c>
      <c r="B35" s="6" t="s">
        <v>10</v>
      </c>
      <c r="C35" s="6"/>
      <c r="D35" s="27">
        <f>D34*D33</f>
        <v>5.76</v>
      </c>
      <c r="E35" s="27">
        <f>E34*E33</f>
        <v>5.76</v>
      </c>
      <c r="F35" s="27">
        <f aca="true" t="shared" si="5" ref="F35:P35">F34*F33</f>
        <v>3.5999999999999996</v>
      </c>
      <c r="G35" s="27">
        <f t="shared" si="5"/>
        <v>1.2</v>
      </c>
      <c r="H35" s="27">
        <f t="shared" si="5"/>
        <v>1.2</v>
      </c>
      <c r="I35" s="27">
        <f t="shared" si="5"/>
        <v>2.4</v>
      </c>
      <c r="J35" s="27">
        <f t="shared" si="5"/>
        <v>3.5999999999999996</v>
      </c>
      <c r="K35" s="27">
        <f t="shared" si="5"/>
        <v>1.2</v>
      </c>
      <c r="L35" s="27">
        <f t="shared" si="5"/>
        <v>1.0799999999999998</v>
      </c>
      <c r="M35" s="27">
        <f t="shared" si="5"/>
        <v>4.8</v>
      </c>
      <c r="N35" s="27">
        <f t="shared" si="5"/>
        <v>3.8447999999999993</v>
      </c>
      <c r="O35" s="27">
        <f t="shared" si="5"/>
        <v>7.199999999999999</v>
      </c>
      <c r="P35" s="27">
        <f t="shared" si="5"/>
        <v>0.4799999999999999</v>
      </c>
    </row>
    <row r="36" spans="1:16" ht="12.75">
      <c r="A36" s="6" t="s">
        <v>64</v>
      </c>
      <c r="B36" s="6" t="s">
        <v>10</v>
      </c>
      <c r="C36" s="6"/>
      <c r="D36" s="19">
        <f>6*D35</f>
        <v>34.56</v>
      </c>
      <c r="E36" s="19">
        <f>6*E35</f>
        <v>34.56</v>
      </c>
      <c r="F36" s="19">
        <f aca="true" t="shared" si="6" ref="F36:P36">6*F35</f>
        <v>21.599999999999998</v>
      </c>
      <c r="G36" s="19">
        <f t="shared" si="6"/>
        <v>7.199999999999999</v>
      </c>
      <c r="H36" s="19">
        <f t="shared" si="6"/>
        <v>7.199999999999999</v>
      </c>
      <c r="I36" s="19">
        <f t="shared" si="6"/>
        <v>14.399999999999999</v>
      </c>
      <c r="J36" s="19">
        <f t="shared" si="6"/>
        <v>21.599999999999998</v>
      </c>
      <c r="K36" s="19">
        <f t="shared" si="6"/>
        <v>7.199999999999999</v>
      </c>
      <c r="L36" s="19">
        <f t="shared" si="6"/>
        <v>6.479999999999999</v>
      </c>
      <c r="M36" s="19">
        <f t="shared" si="6"/>
        <v>28.799999999999997</v>
      </c>
      <c r="N36" s="19">
        <f t="shared" si="6"/>
        <v>23.068799999999996</v>
      </c>
      <c r="O36" s="19">
        <f t="shared" si="6"/>
        <v>43.199999999999996</v>
      </c>
      <c r="P36" s="19">
        <f t="shared" si="6"/>
        <v>2.8799999999999994</v>
      </c>
    </row>
    <row r="37" spans="1:16" ht="12.75">
      <c r="A37" s="6" t="s">
        <v>65</v>
      </c>
      <c r="B37" s="6" t="s">
        <v>56</v>
      </c>
      <c r="C37" s="6" t="s">
        <v>66</v>
      </c>
      <c r="D37" s="31">
        <f>D35*Im</f>
        <v>8.9856</v>
      </c>
      <c r="E37" s="31">
        <f>E35*Im</f>
        <v>8.9856</v>
      </c>
      <c r="F37" s="31">
        <f aca="true" t="shared" si="7" ref="F37:O37">F35*Im</f>
        <v>5.616</v>
      </c>
      <c r="G37" s="31">
        <f>G35*Im</f>
        <v>1.8719999999999999</v>
      </c>
      <c r="H37" s="31">
        <f t="shared" si="7"/>
        <v>1.8719999999999999</v>
      </c>
      <c r="I37" s="31">
        <f t="shared" si="7"/>
        <v>3.7439999999999998</v>
      </c>
      <c r="J37" s="31">
        <f t="shared" si="7"/>
        <v>5.616</v>
      </c>
      <c r="K37" s="31">
        <f t="shared" si="7"/>
        <v>1.8719999999999999</v>
      </c>
      <c r="L37" s="31">
        <f>L35*Im</f>
        <v>1.6847999999999999</v>
      </c>
      <c r="M37" s="31">
        <f t="shared" si="7"/>
        <v>7.4879999999999995</v>
      </c>
      <c r="N37" s="31">
        <f t="shared" si="7"/>
        <v>5.997887999999999</v>
      </c>
      <c r="O37" s="19">
        <f t="shared" si="7"/>
        <v>11.232</v>
      </c>
      <c r="P37" s="19">
        <f>P35*Im</f>
        <v>0.7487999999999999</v>
      </c>
    </row>
    <row r="38" spans="1:16" ht="12.75">
      <c r="A38" s="12" t="s">
        <v>67</v>
      </c>
      <c r="B38" s="13"/>
      <c r="C38" s="1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6"/>
      <c r="P38" s="26"/>
    </row>
    <row r="39" spans="1:16" ht="13.5" thickBot="1">
      <c r="A39" s="6" t="s">
        <v>68</v>
      </c>
      <c r="B39" s="6" t="s">
        <v>10</v>
      </c>
      <c r="C39" s="6"/>
      <c r="D39" s="20">
        <f>2*(D32-1)*D33</f>
        <v>1.9199999999999995</v>
      </c>
      <c r="E39" s="20">
        <f>2*(E32-1)*E33</f>
        <v>1.9199999999999995</v>
      </c>
      <c r="F39" s="20">
        <f aca="true" t="shared" si="8" ref="F39:O39">2*(F32-1)*F33</f>
        <v>1.1999999999999997</v>
      </c>
      <c r="G39" s="20">
        <f>2*(G32-1)*G33</f>
        <v>0.3999999999999999</v>
      </c>
      <c r="H39" s="20">
        <f t="shared" si="8"/>
        <v>0.3999999999999999</v>
      </c>
      <c r="I39" s="20">
        <f t="shared" si="8"/>
        <v>0.7999999999999998</v>
      </c>
      <c r="J39" s="20">
        <f t="shared" si="8"/>
        <v>1.1999999999999997</v>
      </c>
      <c r="K39" s="20">
        <f t="shared" si="8"/>
        <v>0.3999999999999999</v>
      </c>
      <c r="L39" s="20">
        <f>2*(L32-1)*L33</f>
        <v>0.3599999999999999</v>
      </c>
      <c r="M39" s="20">
        <f t="shared" si="8"/>
        <v>1.5999999999999996</v>
      </c>
      <c r="N39" s="20">
        <f t="shared" si="8"/>
        <v>1.2815999999999996</v>
      </c>
      <c r="O39" s="20">
        <f t="shared" si="8"/>
        <v>2.3999999999999995</v>
      </c>
      <c r="P39" s="20">
        <f>2*(P32-1)*P33</f>
        <v>0.15999999999999995</v>
      </c>
    </row>
    <row r="40" spans="1:16" ht="15" thickBot="1" thickTop="1">
      <c r="A40" s="6" t="s">
        <v>69</v>
      </c>
      <c r="B40" s="6" t="s">
        <v>53</v>
      </c>
      <c r="C40" s="9"/>
      <c r="D40" s="21">
        <v>2</v>
      </c>
      <c r="E40" s="21">
        <v>2</v>
      </c>
      <c r="F40" s="21">
        <v>2</v>
      </c>
      <c r="G40" s="21">
        <v>2</v>
      </c>
      <c r="H40" s="21">
        <v>2</v>
      </c>
      <c r="I40" s="21">
        <v>2</v>
      </c>
      <c r="J40" s="21">
        <v>2</v>
      </c>
      <c r="K40" s="21">
        <v>2</v>
      </c>
      <c r="L40" s="21">
        <v>2</v>
      </c>
      <c r="M40" s="21">
        <v>2</v>
      </c>
      <c r="N40" s="21">
        <v>2</v>
      </c>
      <c r="O40" s="21">
        <v>2</v>
      </c>
      <c r="P40" s="21">
        <v>2</v>
      </c>
    </row>
    <row r="41" spans="1:16" ht="13.5" thickTop="1">
      <c r="A41" s="6" t="s">
        <v>70</v>
      </c>
      <c r="B41" s="6" t="s">
        <v>10</v>
      </c>
      <c r="C41" s="6"/>
      <c r="D41" s="27">
        <f>D40*D39</f>
        <v>3.839999999999999</v>
      </c>
      <c r="E41" s="27">
        <f>E40*E39</f>
        <v>3.839999999999999</v>
      </c>
      <c r="F41" s="27">
        <f aca="true" t="shared" si="9" ref="F41:P41">F40*F39</f>
        <v>2.3999999999999995</v>
      </c>
      <c r="G41" s="27">
        <f t="shared" si="9"/>
        <v>0.7999999999999998</v>
      </c>
      <c r="H41" s="27">
        <f t="shared" si="9"/>
        <v>0.7999999999999998</v>
      </c>
      <c r="I41" s="27">
        <f t="shared" si="9"/>
        <v>1.5999999999999996</v>
      </c>
      <c r="J41" s="27">
        <f t="shared" si="9"/>
        <v>2.3999999999999995</v>
      </c>
      <c r="K41" s="27">
        <f t="shared" si="9"/>
        <v>0.7999999999999998</v>
      </c>
      <c r="L41" s="27">
        <f t="shared" si="9"/>
        <v>0.7199999999999998</v>
      </c>
      <c r="M41" s="27">
        <f t="shared" si="9"/>
        <v>3.1999999999999993</v>
      </c>
      <c r="N41" s="27">
        <f t="shared" si="9"/>
        <v>2.5631999999999993</v>
      </c>
      <c r="O41" s="27">
        <f t="shared" si="9"/>
        <v>4.799999999999999</v>
      </c>
      <c r="P41" s="27">
        <f t="shared" si="9"/>
        <v>0.3199999999999999</v>
      </c>
    </row>
    <row r="42" spans="1:16" ht="12.75">
      <c r="A42" s="6" t="s">
        <v>71</v>
      </c>
      <c r="B42" s="6" t="s">
        <v>56</v>
      </c>
      <c r="C42" s="6" t="s">
        <v>72</v>
      </c>
      <c r="D42" s="31">
        <f>D41*Imb</f>
        <v>1.9967999999999995</v>
      </c>
      <c r="E42" s="31">
        <f>E41*Imb</f>
        <v>1.9967999999999995</v>
      </c>
      <c r="F42" s="31">
        <f aca="true" t="shared" si="10" ref="F42:P42">F41*Imb</f>
        <v>1.2479999999999998</v>
      </c>
      <c r="G42" s="31">
        <f t="shared" si="10"/>
        <v>0.4159999999999999</v>
      </c>
      <c r="H42" s="31">
        <f t="shared" si="10"/>
        <v>0.4159999999999999</v>
      </c>
      <c r="I42" s="31">
        <f t="shared" si="10"/>
        <v>0.8319999999999999</v>
      </c>
      <c r="J42" s="31">
        <f t="shared" si="10"/>
        <v>1.2479999999999998</v>
      </c>
      <c r="K42" s="31">
        <f t="shared" si="10"/>
        <v>0.4159999999999999</v>
      </c>
      <c r="L42" s="31">
        <f t="shared" si="10"/>
        <v>0.3743999999999999</v>
      </c>
      <c r="M42" s="31">
        <f t="shared" si="10"/>
        <v>1.6639999999999997</v>
      </c>
      <c r="N42" s="31">
        <f t="shared" si="10"/>
        <v>1.3328639999999996</v>
      </c>
      <c r="O42" s="19">
        <f t="shared" si="10"/>
        <v>2.4959999999999996</v>
      </c>
      <c r="P42" s="19">
        <f t="shared" si="10"/>
        <v>0.16639999999999996</v>
      </c>
    </row>
    <row r="43" spans="1:16" ht="12.75">
      <c r="A43" s="12" t="s">
        <v>73</v>
      </c>
      <c r="B43" s="13"/>
      <c r="C43" s="1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6"/>
      <c r="P43" s="26"/>
    </row>
    <row r="44" spans="1:16" ht="13.5" thickBot="1">
      <c r="A44" s="6" t="s">
        <v>74</v>
      </c>
      <c r="B44" s="6"/>
      <c r="C44" s="6"/>
      <c r="D44" s="20">
        <v>12</v>
      </c>
      <c r="E44" s="20">
        <v>12</v>
      </c>
      <c r="F44" s="20">
        <v>12</v>
      </c>
      <c r="G44" s="20">
        <v>12</v>
      </c>
      <c r="H44" s="20">
        <v>12</v>
      </c>
      <c r="I44" s="20">
        <v>12</v>
      </c>
      <c r="J44" s="20">
        <v>12</v>
      </c>
      <c r="K44" s="20">
        <v>12</v>
      </c>
      <c r="L44" s="20">
        <v>12</v>
      </c>
      <c r="M44" s="20">
        <v>12</v>
      </c>
      <c r="N44" s="20">
        <v>12</v>
      </c>
      <c r="O44" s="20">
        <v>12</v>
      </c>
      <c r="P44" s="20">
        <v>12</v>
      </c>
    </row>
    <row r="45" spans="1:16" ht="15" thickBot="1" thickTop="1">
      <c r="A45" s="6" t="s">
        <v>75</v>
      </c>
      <c r="B45" s="6"/>
      <c r="C45" s="9"/>
      <c r="D45" s="21">
        <v>1.2</v>
      </c>
      <c r="E45" s="21">
        <v>1.2</v>
      </c>
      <c r="F45" s="21">
        <v>1.2</v>
      </c>
      <c r="G45" s="21">
        <v>1.2</v>
      </c>
      <c r="H45" s="21">
        <v>1.2</v>
      </c>
      <c r="I45" s="21">
        <v>1.2</v>
      </c>
      <c r="J45" s="21">
        <v>1.2</v>
      </c>
      <c r="K45" s="21">
        <v>1.2</v>
      </c>
      <c r="L45" s="21">
        <v>1.2</v>
      </c>
      <c r="M45" s="21">
        <v>1.2</v>
      </c>
      <c r="N45" s="21">
        <v>1.2</v>
      </c>
      <c r="O45" s="21">
        <v>1.2</v>
      </c>
      <c r="P45" s="21">
        <v>1.2</v>
      </c>
    </row>
    <row r="46" spans="1:16" ht="15" thickBot="1" thickTop="1">
      <c r="A46" s="6" t="s">
        <v>76</v>
      </c>
      <c r="B46" s="6" t="s">
        <v>10</v>
      </c>
      <c r="C46" s="6"/>
      <c r="D46" s="22">
        <f>D26/D44*D45</f>
        <v>2.4</v>
      </c>
      <c r="E46" s="22">
        <f>E26/E44*E45</f>
        <v>2.4</v>
      </c>
      <c r="F46" s="22">
        <f aca="true" t="shared" si="11" ref="F46:P46">F26/F44*F45</f>
        <v>1.5</v>
      </c>
      <c r="G46" s="22">
        <f t="shared" si="11"/>
        <v>0.5</v>
      </c>
      <c r="H46" s="22">
        <f t="shared" si="11"/>
        <v>0.5</v>
      </c>
      <c r="I46" s="22">
        <f t="shared" si="11"/>
        <v>1</v>
      </c>
      <c r="J46" s="22">
        <f t="shared" si="11"/>
        <v>1.5</v>
      </c>
      <c r="K46" s="22">
        <f t="shared" si="11"/>
        <v>0.5</v>
      </c>
      <c r="L46" s="22">
        <f t="shared" si="11"/>
        <v>0.44999999999999996</v>
      </c>
      <c r="M46" s="22">
        <f t="shared" si="11"/>
        <v>2</v>
      </c>
      <c r="N46" s="22">
        <f t="shared" si="11"/>
        <v>1.6019999999999999</v>
      </c>
      <c r="O46" s="22">
        <f t="shared" si="11"/>
        <v>3</v>
      </c>
      <c r="P46" s="22">
        <f t="shared" si="11"/>
        <v>0.19999999999999998</v>
      </c>
    </row>
    <row r="47" spans="1:16" ht="15" thickBot="1" thickTop="1">
      <c r="A47" s="6" t="s">
        <v>77</v>
      </c>
      <c r="B47" s="6" t="s">
        <v>53</v>
      </c>
      <c r="C47" s="9"/>
      <c r="D47" s="21">
        <v>2</v>
      </c>
      <c r="E47" s="21">
        <v>2</v>
      </c>
      <c r="F47" s="21">
        <v>2</v>
      </c>
      <c r="G47" s="21">
        <v>2</v>
      </c>
      <c r="H47" s="21">
        <v>2</v>
      </c>
      <c r="I47" s="21">
        <v>2</v>
      </c>
      <c r="J47" s="21">
        <v>2</v>
      </c>
      <c r="K47" s="21">
        <v>2</v>
      </c>
      <c r="L47" s="21">
        <v>2</v>
      </c>
      <c r="M47" s="21">
        <v>2</v>
      </c>
      <c r="N47" s="21">
        <v>2</v>
      </c>
      <c r="O47" s="21">
        <v>2</v>
      </c>
      <c r="P47" s="21">
        <v>2</v>
      </c>
    </row>
    <row r="48" spans="1:16" ht="13.5" thickTop="1">
      <c r="A48" s="6" t="s">
        <v>78</v>
      </c>
      <c r="B48" s="6" t="s">
        <v>10</v>
      </c>
      <c r="C48" s="6"/>
      <c r="D48" s="27">
        <f>D47*D46</f>
        <v>4.8</v>
      </c>
      <c r="E48" s="27">
        <f>E47*E46</f>
        <v>4.8</v>
      </c>
      <c r="F48" s="27">
        <f aca="true" t="shared" si="12" ref="F48:P48">F47*F46</f>
        <v>3</v>
      </c>
      <c r="G48" s="27">
        <f t="shared" si="12"/>
        <v>1</v>
      </c>
      <c r="H48" s="27">
        <f t="shared" si="12"/>
        <v>1</v>
      </c>
      <c r="I48" s="27">
        <f t="shared" si="12"/>
        <v>2</v>
      </c>
      <c r="J48" s="27">
        <f t="shared" si="12"/>
        <v>3</v>
      </c>
      <c r="K48" s="27">
        <f t="shared" si="12"/>
        <v>1</v>
      </c>
      <c r="L48" s="27">
        <f t="shared" si="12"/>
        <v>0.8999999999999999</v>
      </c>
      <c r="M48" s="27">
        <f t="shared" si="12"/>
        <v>4</v>
      </c>
      <c r="N48" s="27">
        <f t="shared" si="12"/>
        <v>3.2039999999999997</v>
      </c>
      <c r="O48" s="27">
        <f t="shared" si="12"/>
        <v>6</v>
      </c>
      <c r="P48" s="27">
        <f t="shared" si="12"/>
        <v>0.39999999999999997</v>
      </c>
    </row>
    <row r="49" spans="1:16" ht="13.5" thickBot="1">
      <c r="A49" s="6" t="s">
        <v>79</v>
      </c>
      <c r="B49" s="6" t="s">
        <v>56</v>
      </c>
      <c r="C49" s="6" t="s">
        <v>80</v>
      </c>
      <c r="D49" s="33">
        <f>D48*Ib</f>
        <v>7.199999999999999</v>
      </c>
      <c r="E49" s="33">
        <f>E48*Ib</f>
        <v>7.199999999999999</v>
      </c>
      <c r="F49" s="33">
        <f aca="true" t="shared" si="13" ref="F49:P49">F48*Ib</f>
        <v>4.5</v>
      </c>
      <c r="G49" s="33">
        <f t="shared" si="13"/>
        <v>1.5</v>
      </c>
      <c r="H49" s="33">
        <f t="shared" si="13"/>
        <v>1.5</v>
      </c>
      <c r="I49" s="33">
        <f t="shared" si="13"/>
        <v>3</v>
      </c>
      <c r="J49" s="33">
        <f t="shared" si="13"/>
        <v>4.5</v>
      </c>
      <c r="K49" s="33">
        <f t="shared" si="13"/>
        <v>1.5</v>
      </c>
      <c r="L49" s="33">
        <f t="shared" si="13"/>
        <v>1.3499999999999999</v>
      </c>
      <c r="M49" s="33">
        <f t="shared" si="13"/>
        <v>6</v>
      </c>
      <c r="N49" s="33">
        <f t="shared" si="13"/>
        <v>4.805999999999999</v>
      </c>
      <c r="O49" s="20">
        <f t="shared" si="13"/>
        <v>9</v>
      </c>
      <c r="P49" s="20">
        <f t="shared" si="13"/>
        <v>0.6</v>
      </c>
    </row>
    <row r="50" spans="1:16" ht="15" thickBot="1" thickTop="1">
      <c r="A50" s="6" t="s">
        <v>81</v>
      </c>
      <c r="B50" s="6" t="s">
        <v>10</v>
      </c>
      <c r="C50" s="9"/>
      <c r="D50" s="21">
        <v>1</v>
      </c>
      <c r="E50" s="21">
        <v>1</v>
      </c>
      <c r="F50" s="21">
        <v>1</v>
      </c>
      <c r="G50" s="21">
        <v>1</v>
      </c>
      <c r="H50" s="21">
        <v>1</v>
      </c>
      <c r="I50" s="21">
        <v>1</v>
      </c>
      <c r="J50" s="21">
        <v>1</v>
      </c>
      <c r="K50" s="21">
        <v>1</v>
      </c>
      <c r="L50" s="21">
        <v>1</v>
      </c>
      <c r="M50" s="21">
        <v>1</v>
      </c>
      <c r="N50" s="21">
        <v>1</v>
      </c>
      <c r="O50" s="21">
        <v>1</v>
      </c>
      <c r="P50" s="21">
        <v>1</v>
      </c>
    </row>
    <row r="51" spans="1:16" ht="15" thickBot="1" thickTop="1">
      <c r="A51" s="6" t="s">
        <v>82</v>
      </c>
      <c r="B51" s="6" t="s">
        <v>56</v>
      </c>
      <c r="C51" s="6" t="s">
        <v>83</v>
      </c>
      <c r="D51" s="34">
        <f>D50*Ib</f>
        <v>1.5</v>
      </c>
      <c r="E51" s="34">
        <f>E50*Ib</f>
        <v>1.5</v>
      </c>
      <c r="F51" s="34">
        <f aca="true" t="shared" si="14" ref="F51:P51">F50*Ib</f>
        <v>1.5</v>
      </c>
      <c r="G51" s="34">
        <f t="shared" si="14"/>
        <v>1.5</v>
      </c>
      <c r="H51" s="34">
        <f t="shared" si="14"/>
        <v>1.5</v>
      </c>
      <c r="I51" s="34">
        <f t="shared" si="14"/>
        <v>1.5</v>
      </c>
      <c r="J51" s="34">
        <f t="shared" si="14"/>
        <v>1.5</v>
      </c>
      <c r="K51" s="34">
        <f t="shared" si="14"/>
        <v>1.5</v>
      </c>
      <c r="L51" s="34">
        <f t="shared" si="14"/>
        <v>1.5</v>
      </c>
      <c r="M51" s="34">
        <f t="shared" si="14"/>
        <v>1.5</v>
      </c>
      <c r="N51" s="34">
        <f t="shared" si="14"/>
        <v>1.5</v>
      </c>
      <c r="O51" s="22">
        <f t="shared" si="14"/>
        <v>1.5</v>
      </c>
      <c r="P51" s="22">
        <f t="shared" si="14"/>
        <v>1.5</v>
      </c>
    </row>
    <row r="52" spans="1:16" ht="15" thickBot="1" thickTop="1">
      <c r="A52" s="6" t="s">
        <v>84</v>
      </c>
      <c r="B52" s="6" t="s">
        <v>24</v>
      </c>
      <c r="C52" s="9"/>
      <c r="D52" s="21">
        <v>50</v>
      </c>
      <c r="E52" s="21">
        <v>50</v>
      </c>
      <c r="F52" s="21">
        <v>50</v>
      </c>
      <c r="G52" s="21">
        <v>50</v>
      </c>
      <c r="H52" s="21">
        <v>50</v>
      </c>
      <c r="I52" s="21">
        <v>50</v>
      </c>
      <c r="J52" s="21">
        <v>50</v>
      </c>
      <c r="K52" s="21">
        <v>50</v>
      </c>
      <c r="L52" s="21">
        <v>50</v>
      </c>
      <c r="M52" s="21">
        <v>50</v>
      </c>
      <c r="N52" s="21">
        <v>50</v>
      </c>
      <c r="O52" s="21">
        <v>50</v>
      </c>
      <c r="P52" s="21">
        <v>50</v>
      </c>
    </row>
    <row r="53" spans="1:16" ht="13.5" thickTop="1">
      <c r="A53" s="6" t="s">
        <v>85</v>
      </c>
      <c r="B53" s="6" t="s">
        <v>56</v>
      </c>
      <c r="C53" s="6" t="s">
        <v>86</v>
      </c>
      <c r="D53" s="35">
        <f>D52*dTj</f>
        <v>2.5</v>
      </c>
      <c r="E53" s="35">
        <f>E52*dTj</f>
        <v>2.5</v>
      </c>
      <c r="F53" s="35">
        <f aca="true" t="shared" si="15" ref="F53:P53">F52*dTj</f>
        <v>2.5</v>
      </c>
      <c r="G53" s="35">
        <f t="shared" si="15"/>
        <v>2.5</v>
      </c>
      <c r="H53" s="35">
        <f t="shared" si="15"/>
        <v>2.5</v>
      </c>
      <c r="I53" s="35">
        <f t="shared" si="15"/>
        <v>2.5</v>
      </c>
      <c r="J53" s="35">
        <f t="shared" si="15"/>
        <v>2.5</v>
      </c>
      <c r="K53" s="35">
        <f t="shared" si="15"/>
        <v>2.5</v>
      </c>
      <c r="L53" s="35">
        <f t="shared" si="15"/>
        <v>2.5</v>
      </c>
      <c r="M53" s="35">
        <f t="shared" si="15"/>
        <v>2.5</v>
      </c>
      <c r="N53" s="35">
        <f t="shared" si="15"/>
        <v>2.5</v>
      </c>
      <c r="O53" s="27">
        <f t="shared" si="15"/>
        <v>2.5</v>
      </c>
      <c r="P53" s="27">
        <f t="shared" si="15"/>
        <v>2.5</v>
      </c>
    </row>
    <row r="54" spans="1:16" ht="12.75">
      <c r="A54" s="6" t="s">
        <v>87</v>
      </c>
      <c r="B54" s="6" t="s">
        <v>46</v>
      </c>
      <c r="C54" s="6" t="s">
        <v>88</v>
      </c>
      <c r="D54" s="19">
        <f>D22</f>
        <v>1</v>
      </c>
      <c r="E54" s="19">
        <f>E22</f>
        <v>0.75</v>
      </c>
      <c r="F54" s="19">
        <f aca="true" t="shared" si="16" ref="F54:O54">F22</f>
        <v>2</v>
      </c>
      <c r="G54" s="19">
        <f>G22</f>
        <v>1</v>
      </c>
      <c r="H54" s="19">
        <f t="shared" si="16"/>
        <v>1</v>
      </c>
      <c r="I54" s="19">
        <f t="shared" si="16"/>
        <v>2</v>
      </c>
      <c r="J54" s="19">
        <f t="shared" si="16"/>
        <v>1</v>
      </c>
      <c r="K54" s="19">
        <f t="shared" si="16"/>
        <v>2</v>
      </c>
      <c r="L54" s="19">
        <f>L22</f>
        <v>1</v>
      </c>
      <c r="M54" s="19">
        <f t="shared" si="16"/>
        <v>2</v>
      </c>
      <c r="N54" s="19">
        <f t="shared" si="16"/>
        <v>2</v>
      </c>
      <c r="O54" s="19">
        <f t="shared" si="16"/>
        <v>0.5</v>
      </c>
      <c r="P54" s="19">
        <f>P22</f>
        <v>2</v>
      </c>
    </row>
  </sheetData>
  <printOptions/>
  <pageMargins left="0.75" right="0.75" top="1" bottom="1" header="0.5" footer="0.5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2005-03-04T20:22:06Z</cp:lastPrinted>
  <dcterms:created xsi:type="dcterms:W3CDTF">2000-12-13T18:14:05Z</dcterms:created>
  <cp:category/>
  <cp:version/>
  <cp:contentType/>
  <cp:contentStatus/>
</cp:coreProperties>
</file>